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8_{01B3BA5A-86E8-4A8A-A5ED-38F792B23950}" xr6:coauthVersionLast="47" xr6:coauthVersionMax="47" xr10:uidLastSave="{00000000-0000-0000-0000-000000000000}"/>
  <bookViews>
    <workbookView xWindow="-120" yWindow="-120" windowWidth="29040" windowHeight="15840" xr2:uid="{76052E14-D110-4B32-B5E9-5E3C0CF6994D}"/>
  </bookViews>
  <sheets>
    <sheet name="WFSA 7220" sheetId="1" r:id="rId1"/>
    <sheet name="7230" sheetId="2" r:id="rId2"/>
  </sheets>
  <definedNames>
    <definedName name="_xlnm.Print_Area" localSheetId="1">'7230'!$A$1:$E$34</definedName>
    <definedName name="_xlnm.Print_Area" localSheetId="0">'WFSA 7220'!$A$1:$E$53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E22" i="1"/>
  <c r="D23" i="2"/>
  <c r="E21" i="2"/>
  <c r="E23" i="2" s="1"/>
  <c r="D21" i="2"/>
  <c r="C21" i="2"/>
  <c r="C23" i="2" s="1"/>
  <c r="E15" i="2"/>
  <c r="D15" i="2"/>
  <c r="C15" i="2"/>
  <c r="C10" i="2"/>
  <c r="C17" i="2" s="1"/>
  <c r="E8" i="2"/>
  <c r="E10" i="2" s="1"/>
  <c r="E17" i="2" s="1"/>
  <c r="D8" i="2"/>
  <c r="D10" i="2" s="1"/>
  <c r="D17" i="2" s="1"/>
  <c r="C8" i="2"/>
  <c r="E46" i="1"/>
  <c r="D46" i="1"/>
  <c r="C46" i="1"/>
  <c r="E42" i="1"/>
  <c r="D42" i="1"/>
  <c r="D48" i="1" s="1"/>
  <c r="C42" i="1"/>
  <c r="C48" i="1" s="1"/>
  <c r="C50" i="1" s="1"/>
  <c r="E14" i="1"/>
  <c r="D14" i="1"/>
  <c r="E8" i="1"/>
  <c r="E16" i="1" s="1"/>
  <c r="D8" i="1"/>
  <c r="D16" i="1" s="1"/>
  <c r="E25" i="2" l="1"/>
  <c r="D25" i="2"/>
  <c r="E48" i="1"/>
  <c r="D24" i="1"/>
  <c r="D50" i="1" s="1"/>
  <c r="C25" i="2"/>
  <c r="E24" i="1"/>
  <c r="E5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Tamara Helmstetler</author>
  </authors>
  <commentList>
    <comment ref="C39" authorId="0" shapeId="0" xr:uid="{D12118DE-C1BA-4919-B0DC-D7CD397E088E}">
      <text>
        <r>
          <rPr>
            <b/>
            <sz val="9"/>
            <color indexed="81"/>
            <rFont val="Tahoma"/>
            <family val="2"/>
          </rPr>
          <t>Tamara Helmstetler:</t>
        </r>
        <r>
          <rPr>
            <sz val="9"/>
            <color indexed="81"/>
            <rFont val="Tahoma"/>
            <family val="2"/>
          </rPr>
          <t xml:space="preserve">
amended resolution # 2023-1 11/28/23</t>
        </r>
      </text>
    </comment>
  </commentList>
</comments>
</file>

<file path=xl/sharedStrings.xml><?xml version="1.0" encoding="utf-8"?>
<sst xmlns="http://schemas.openxmlformats.org/spreadsheetml/2006/main" count="65" uniqueCount="50">
  <si>
    <t>FLATHEAD COUNTY BUDGET ESTIMATES FY 2025</t>
  </si>
  <si>
    <t>FUND NAME:     WHITEFISH FIRE SERVICE AREA</t>
  </si>
  <si>
    <t>FUND NUMBER:    7220</t>
  </si>
  <si>
    <t>Prior Year Budget FY24</t>
  </si>
  <si>
    <t>Dept Request</t>
  </si>
  <si>
    <t>Final Budget                 FY25</t>
  </si>
  <si>
    <t>NON-TAX REVENUE</t>
  </si>
  <si>
    <t xml:space="preserve"> Interest Revenue</t>
  </si>
  <si>
    <t>Total Non-Tax Revenue</t>
  </si>
  <si>
    <t>TAX REVENUE</t>
  </si>
  <si>
    <t xml:space="preserve"> Personal Property/Trailers</t>
  </si>
  <si>
    <t xml:space="preserve"> Real Property</t>
  </si>
  <si>
    <t>Total Tax Revenue</t>
  </si>
  <si>
    <t>TOTAL REVENUE</t>
  </si>
  <si>
    <t>OTHER RESOURCES</t>
  </si>
  <si>
    <t xml:space="preserve">  Cash available @ June 30th</t>
  </si>
  <si>
    <t xml:space="preserve">  Less outstanding warrants @ June 30th</t>
  </si>
  <si>
    <t>Total Other Resources</t>
  </si>
  <si>
    <t>TOTAL RESOURCES</t>
  </si>
  <si>
    <t>MAINTENANCE &amp; OPERATION EXPENDITURES</t>
  </si>
  <si>
    <t xml:space="preserve"> Administrative</t>
  </si>
  <si>
    <t xml:space="preserve">   Travel</t>
  </si>
  <si>
    <t xml:space="preserve"> Building:</t>
  </si>
  <si>
    <t xml:space="preserve">  Electricity</t>
  </si>
  <si>
    <t xml:space="preserve">  Heating Fuel</t>
  </si>
  <si>
    <t xml:space="preserve">  Insurance</t>
  </si>
  <si>
    <t xml:space="preserve">  Maintenance</t>
  </si>
  <si>
    <t xml:space="preserve">  Roof Repair</t>
  </si>
  <si>
    <t xml:space="preserve">  Seal Parking Area</t>
  </si>
  <si>
    <t xml:space="preserve"> Fire Tower Repairs</t>
  </si>
  <si>
    <t xml:space="preserve"> Taxes</t>
  </si>
  <si>
    <t xml:space="preserve"> WFD Contract Equipment Payment</t>
  </si>
  <si>
    <t xml:space="preserve"> WVFD Fire Contract</t>
  </si>
  <si>
    <t>Total Maintenance &amp; Operation Expenditures</t>
  </si>
  <si>
    <t>TRANSFER TO CAPITAL IMPROVEMENT FUND</t>
  </si>
  <si>
    <t xml:space="preserve"> Transfer to CIP Fund 7230</t>
  </si>
  <si>
    <t>Total Transfers</t>
  </si>
  <si>
    <t>TOTAL EXPENDITURES</t>
  </si>
  <si>
    <r>
      <t xml:space="preserve">CASH RESERVE </t>
    </r>
    <r>
      <rPr>
        <sz val="10"/>
        <color theme="1"/>
        <rFont val="Arial"/>
        <family val="2"/>
      </rPr>
      <t>(projected ending cash balance)</t>
    </r>
  </si>
  <si>
    <t>AUTHORIZED SIGNATURE:</t>
  </si>
  <si>
    <t>FUND NAME:     WHITEFISH FIRE SERVICE AREA CIP</t>
  </si>
  <si>
    <t>FUND NUMBER:    7230</t>
  </si>
  <si>
    <t xml:space="preserve">  Transfer in from 7220</t>
  </si>
  <si>
    <t>CAPITAL OUTLAY</t>
  </si>
  <si>
    <t xml:space="preserve"> Fire Truck</t>
  </si>
  <si>
    <t>Total Capital Outlay</t>
  </si>
  <si>
    <t>Board's plan for this fund is:</t>
  </si>
  <si>
    <t>Fire Hall repairs, fire vehicle, additional fire hall West of town</t>
  </si>
  <si>
    <t>Capital Transfer from 7230</t>
  </si>
  <si>
    <t xml:space="preserve">  Snowplowing/Lawn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</si>
</sst>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&quot;$&quot;* #,##0_);_(&quot;$&quot;* \(#,##0\);_(&quot;$&quot;* &quot;-&quot;??_);_(@_)"/>
    <numFmt numFmtId="166" formatCode="_(* #,##0_);_(* \(#,##0\);_(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62">
    <xf numFmtId="0" fontId="0" fillId="0" borderId="0" xfId="0"/>
    <xf numFmtId="16" fontId="0" fillId="0" borderId="0" xfId="0" applyNumberFormat="1"/>
    <xf numFmtId="0" fontId="5" fillId="0" borderId="0" xfId="3" applyFont="1" applyAlignment="1">
      <alignment horizontal="center"/>
    </xf>
    <xf numFmtId="0" fontId="2" fillId="0" borderId="0" xfId="3" applyAlignment="1">
      <alignment horizontal="center"/>
    </xf>
    <xf numFmtId="0" fontId="6" fillId="0" borderId="0" xfId="3" applyFont="1" applyAlignment="1">
      <alignment horizontal="center" wrapText="1"/>
    </xf>
    <xf numFmtId="0" fontId="6" fillId="0" borderId="0" xfId="3" applyFont="1" applyAlignment="1">
      <alignment horizontal="center" vertical="top" wrapText="1"/>
    </xf>
    <xf numFmtId="164" fontId="6" fillId="0" borderId="0" xfId="3" applyNumberFormat="1" applyFont="1" applyAlignment="1">
      <alignment horizontal="center" wrapText="1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165" fontId="7" fillId="0" borderId="6" xfId="2" applyNumberFormat="1" applyFont="1" applyBorder="1"/>
    <xf numFmtId="165" fontId="7" fillId="0" borderId="5" xfId="2" applyNumberFormat="1" applyFont="1" applyBorder="1"/>
    <xf numFmtId="43" fontId="7" fillId="0" borderId="5" xfId="1" applyFont="1" applyBorder="1"/>
    <xf numFmtId="166" fontId="7" fillId="0" borderId="7" xfId="1" applyNumberFormat="1" applyFont="1" applyBorder="1"/>
    <xf numFmtId="0" fontId="7" fillId="0" borderId="0" xfId="0" applyFont="1"/>
    <xf numFmtId="165" fontId="7" fillId="0" borderId="7" xfId="2" applyNumberFormat="1" applyFont="1" applyBorder="1"/>
    <xf numFmtId="165" fontId="7" fillId="0" borderId="0" xfId="2" applyNumberFormat="1" applyFont="1" applyBorder="1"/>
    <xf numFmtId="166" fontId="7" fillId="0" borderId="0" xfId="1" applyNumberFormat="1" applyFont="1" applyBorder="1"/>
    <xf numFmtId="0" fontId="7" fillId="0" borderId="4" xfId="0" applyFont="1" applyBorder="1" applyAlignment="1">
      <alignment horizontal="right"/>
    </xf>
    <xf numFmtId="166" fontId="7" fillId="0" borderId="6" xfId="1" applyNumberFormat="1" applyFont="1" applyBorder="1"/>
    <xf numFmtId="166" fontId="7" fillId="0" borderId="8" xfId="1" applyNumberFormat="1" applyFont="1" applyBorder="1"/>
    <xf numFmtId="166" fontId="7" fillId="0" borderId="5" xfId="1" applyNumberFormat="1" applyFont="1" applyBorder="1"/>
    <xf numFmtId="165" fontId="7" fillId="0" borderId="2" xfId="2" applyNumberFormat="1" applyFont="1" applyBorder="1"/>
    <xf numFmtId="43" fontId="7" fillId="0" borderId="6" xfId="1" applyFont="1" applyBorder="1"/>
    <xf numFmtId="43" fontId="7" fillId="0" borderId="8" xfId="1" applyFont="1" applyBorder="1"/>
    <xf numFmtId="0" fontId="8" fillId="0" borderId="9" xfId="0" applyFont="1" applyBorder="1"/>
    <xf numFmtId="0" fontId="7" fillId="0" borderId="8" xfId="0" applyFont="1" applyBorder="1"/>
    <xf numFmtId="165" fontId="7" fillId="2" borderId="8" xfId="2" applyNumberFormat="1" applyFont="1" applyFill="1" applyBorder="1"/>
    <xf numFmtId="165" fontId="7" fillId="2" borderId="6" xfId="2" applyNumberFormat="1" applyFont="1" applyFill="1" applyBorder="1"/>
    <xf numFmtId="166" fontId="7" fillId="0" borderId="0" xfId="1" applyNumberFormat="1" applyFont="1"/>
    <xf numFmtId="43" fontId="7" fillId="0" borderId="0" xfId="1" applyFont="1"/>
    <xf numFmtId="166" fontId="7" fillId="0" borderId="2" xfId="1" applyNumberFormat="1" applyFont="1" applyBorder="1"/>
    <xf numFmtId="43" fontId="7" fillId="0" borderId="3" xfId="1" applyFont="1" applyBorder="1"/>
    <xf numFmtId="43" fontId="7" fillId="0" borderId="2" xfId="1" applyFont="1" applyBorder="1"/>
    <xf numFmtId="0" fontId="2" fillId="0" borderId="4" xfId="3" applyBorder="1"/>
    <xf numFmtId="165" fontId="7" fillId="0" borderId="8" xfId="2" applyNumberFormat="1" applyFont="1" applyBorder="1"/>
    <xf numFmtId="0" fontId="7" fillId="0" borderId="10" xfId="0" applyFont="1" applyBorder="1"/>
    <xf numFmtId="165" fontId="7" fillId="3" borderId="6" xfId="2" applyNumberFormat="1" applyFont="1" applyFill="1" applyBorder="1"/>
    <xf numFmtId="166" fontId="7" fillId="0" borderId="10" xfId="1" applyNumberFormat="1" applyFont="1" applyBorder="1"/>
    <xf numFmtId="43" fontId="7" fillId="0" borderId="10" xfId="1" applyFont="1" applyBorder="1"/>
    <xf numFmtId="0" fontId="8" fillId="0" borderId="0" xfId="0" applyFont="1"/>
    <xf numFmtId="165" fontId="7" fillId="4" borderId="11" xfId="2" applyNumberFormat="1" applyFont="1" applyFill="1" applyBorder="1"/>
    <xf numFmtId="0" fontId="9" fillId="0" borderId="0" xfId="0" applyFont="1"/>
    <xf numFmtId="0" fontId="7" fillId="0" borderId="0" xfId="0" applyFont="1" applyAlignment="1">
      <alignment horizontal="right"/>
    </xf>
    <xf numFmtId="0" fontId="0" fillId="0" borderId="10" xfId="0" applyBorder="1"/>
    <xf numFmtId="0" fontId="7" fillId="0" borderId="12" xfId="0" applyFont="1" applyBorder="1"/>
    <xf numFmtId="165" fontId="7" fillId="0" borderId="8" xfId="0" applyNumberFormat="1" applyFont="1" applyBorder="1"/>
    <xf numFmtId="165" fontId="7" fillId="0" borderId="6" xfId="0" applyNumberFormat="1" applyFont="1" applyBorder="1"/>
    <xf numFmtId="43" fontId="7" fillId="0" borderId="7" xfId="1" applyFont="1" applyBorder="1"/>
    <xf numFmtId="165" fontId="7" fillId="0" borderId="7" xfId="2" applyNumberFormat="1" applyFont="1" applyFill="1" applyBorder="1"/>
    <xf numFmtId="166" fontId="7" fillId="0" borderId="3" xfId="1" applyNumberFormat="1" applyFont="1" applyBorder="1"/>
    <xf numFmtId="165" fontId="7" fillId="0" borderId="3" xfId="2" applyNumberFormat="1" applyFont="1" applyBorder="1"/>
    <xf numFmtId="165" fontId="7" fillId="3" borderId="8" xfId="2" applyNumberFormat="1" applyFont="1" applyFill="1" applyBorder="1"/>
    <xf numFmtId="0" fontId="12" fillId="0" borderId="0" xfId="0" applyFont="1" applyAlignment="1">
      <alignment horizontal="right"/>
    </xf>
    <xf numFmtId="0" fontId="12" fillId="0" borderId="10" xfId="0" applyFont="1" applyBorder="1"/>
    <xf numFmtId="43" fontId="7" fillId="0" borderId="10" xfId="1" applyFont="1" applyFill="1" applyBorder="1"/>
    <xf numFmtId="0" fontId="3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0" fontId="2" fillId="0" borderId="0" xfId="3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 4" xfId="3" xr:uid="{E7B9A913-FE0C-4494-B77D-5D916FCDCB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1CFF0-55B1-4300-BE5C-E373569FB6D1}">
  <dimension ref="A1:H53"/>
  <sheetViews>
    <sheetView tabSelected="1" workbookViewId="0">
      <selection activeCell="D24" sqref="D24"/>
    </sheetView>
  </sheetViews>
  <sheetFormatPr defaultRowHeight="15" x14ac:dyDescent="0.25"/>
  <cols>
    <col min="1" max="1" width="27.28515625" customWidth="1"/>
    <col min="2" max="2" width="14.42578125" customWidth="1"/>
    <col min="3" max="5" width="19.140625" customWidth="1"/>
  </cols>
  <sheetData>
    <row r="1" spans="1:8" ht="15.75" customHeight="1" x14ac:dyDescent="0.25">
      <c r="A1" s="58" t="s">
        <v>0</v>
      </c>
      <c r="B1" s="58"/>
      <c r="C1" s="59"/>
      <c r="D1" s="59"/>
      <c r="E1" s="59"/>
      <c r="H1" s="1"/>
    </row>
    <row r="2" spans="1:8" x14ac:dyDescent="0.25">
      <c r="A2" s="60" t="s">
        <v>1</v>
      </c>
      <c r="B2" s="60"/>
      <c r="C2" s="61"/>
      <c r="D2" s="61"/>
      <c r="E2" s="61"/>
    </row>
    <row r="3" spans="1:8" x14ac:dyDescent="0.25">
      <c r="A3" s="60" t="s">
        <v>2</v>
      </c>
      <c r="B3" s="60"/>
      <c r="C3" s="61"/>
      <c r="D3" s="61"/>
      <c r="E3" s="61"/>
    </row>
    <row r="4" spans="1:8" x14ac:dyDescent="0.25">
      <c r="A4" s="2"/>
      <c r="B4" s="2"/>
      <c r="C4" s="3"/>
      <c r="D4" s="3"/>
      <c r="E4" s="3"/>
    </row>
    <row r="5" spans="1:8" ht="30" x14ac:dyDescent="0.25">
      <c r="C5" s="4" t="s">
        <v>3</v>
      </c>
      <c r="D5" s="5" t="s">
        <v>4</v>
      </c>
      <c r="E5" s="6" t="s">
        <v>5</v>
      </c>
    </row>
    <row r="6" spans="1:8" x14ac:dyDescent="0.25">
      <c r="A6" s="7" t="s">
        <v>6</v>
      </c>
      <c r="B6" s="8"/>
      <c r="C6" s="8"/>
      <c r="D6" s="9"/>
      <c r="E6" s="8"/>
    </row>
    <row r="7" spans="1:8" ht="12.95" customHeight="1" x14ac:dyDescent="0.25">
      <c r="A7" s="10" t="s">
        <v>7</v>
      </c>
      <c r="B7" s="11"/>
      <c r="C7" s="12">
        <v>1000</v>
      </c>
      <c r="D7" s="12">
        <v>1000</v>
      </c>
      <c r="E7" s="12">
        <v>1000</v>
      </c>
    </row>
    <row r="8" spans="1:8" ht="12.95" customHeight="1" x14ac:dyDescent="0.25">
      <c r="A8" s="10" t="s">
        <v>8</v>
      </c>
      <c r="B8" s="11"/>
      <c r="C8" s="13">
        <v>1000</v>
      </c>
      <c r="D8" s="13">
        <f t="shared" ref="D8:E8" si="0">SUM(D7)</f>
        <v>1000</v>
      </c>
      <c r="E8" s="13">
        <f t="shared" si="0"/>
        <v>1000</v>
      </c>
    </row>
    <row r="9" spans="1:8" ht="12.95" customHeight="1" x14ac:dyDescent="0.25">
      <c r="A9" s="10"/>
      <c r="B9" s="11"/>
      <c r="C9" s="14"/>
      <c r="D9" s="15"/>
      <c r="E9" s="14"/>
    </row>
    <row r="10" spans="1:8" ht="12.95" customHeight="1" x14ac:dyDescent="0.25">
      <c r="A10" s="10" t="s">
        <v>9</v>
      </c>
      <c r="B10" s="11"/>
      <c r="C10" s="14"/>
      <c r="D10" s="15"/>
      <c r="E10" s="14"/>
    </row>
    <row r="11" spans="1:8" ht="12.95" customHeight="1" x14ac:dyDescent="0.25">
      <c r="A11" s="10" t="s">
        <v>10</v>
      </c>
      <c r="B11" s="16"/>
      <c r="C11" s="17">
        <v>32400</v>
      </c>
      <c r="D11" s="18">
        <v>32112</v>
      </c>
      <c r="E11" s="17">
        <v>39960</v>
      </c>
    </row>
    <row r="12" spans="1:8" ht="12.95" customHeight="1" x14ac:dyDescent="0.25">
      <c r="A12" s="10" t="s">
        <v>11</v>
      </c>
      <c r="B12" s="16"/>
      <c r="C12" s="15">
        <v>417768</v>
      </c>
      <c r="D12" s="19">
        <v>445672</v>
      </c>
      <c r="E12" s="15">
        <v>560630</v>
      </c>
    </row>
    <row r="13" spans="1:8" ht="12.95" customHeight="1" x14ac:dyDescent="0.25">
      <c r="A13" s="20"/>
      <c r="B13" s="16"/>
      <c r="C13" s="21"/>
      <c r="D13" s="22"/>
      <c r="E13" s="21"/>
    </row>
    <row r="14" spans="1:8" ht="12.95" customHeight="1" x14ac:dyDescent="0.25">
      <c r="A14" s="10" t="s">
        <v>12</v>
      </c>
      <c r="B14" s="11"/>
      <c r="C14" s="13">
        <v>450168</v>
      </c>
      <c r="D14" s="13">
        <f t="shared" ref="D14:E14" si="1">SUM(D11:D13)</f>
        <v>477784</v>
      </c>
      <c r="E14" s="13">
        <f t="shared" si="1"/>
        <v>600590</v>
      </c>
    </row>
    <row r="15" spans="1:8" ht="12.95" customHeight="1" x14ac:dyDescent="0.25">
      <c r="A15" s="10"/>
      <c r="B15" s="11"/>
      <c r="C15" s="23"/>
      <c r="D15" s="15"/>
      <c r="E15" s="23"/>
    </row>
    <row r="16" spans="1:8" ht="12.95" customHeight="1" x14ac:dyDescent="0.25">
      <c r="A16" s="10" t="s">
        <v>13</v>
      </c>
      <c r="B16" s="11"/>
      <c r="C16" s="13">
        <v>451168</v>
      </c>
      <c r="D16" s="13">
        <f>D8+D14</f>
        <v>478784</v>
      </c>
      <c r="E16" s="13">
        <f>E8+E14</f>
        <v>601590</v>
      </c>
    </row>
    <row r="17" spans="1:5" ht="12.95" customHeight="1" x14ac:dyDescent="0.25">
      <c r="A17" s="10"/>
      <c r="B17" s="11"/>
      <c r="C17" s="14"/>
      <c r="D17" s="15"/>
      <c r="E17" s="14"/>
    </row>
    <row r="18" spans="1:5" ht="12.95" customHeight="1" x14ac:dyDescent="0.25">
      <c r="A18" s="10" t="s">
        <v>14</v>
      </c>
      <c r="B18" s="11"/>
      <c r="C18" s="14"/>
      <c r="D18" s="15"/>
      <c r="E18" s="14"/>
    </row>
    <row r="19" spans="1:5" ht="12.95" customHeight="1" x14ac:dyDescent="0.25">
      <c r="A19" s="10" t="s">
        <v>15</v>
      </c>
      <c r="B19" s="11"/>
      <c r="C19" s="13">
        <v>489122</v>
      </c>
      <c r="D19" s="17">
        <v>584046.75</v>
      </c>
      <c r="E19" s="17">
        <v>584047</v>
      </c>
    </row>
    <row r="20" spans="1:5" ht="12.95" customHeight="1" x14ac:dyDescent="0.25">
      <c r="A20" s="10" t="s">
        <v>16</v>
      </c>
      <c r="B20" s="11"/>
      <c r="C20" s="22"/>
      <c r="D20" s="21"/>
      <c r="E20" s="22"/>
    </row>
    <row r="21" spans="1:5" ht="12.95" customHeight="1" x14ac:dyDescent="0.25">
      <c r="A21" s="10" t="s">
        <v>48</v>
      </c>
      <c r="B21" s="11"/>
      <c r="C21" s="23"/>
      <c r="D21" s="23">
        <v>600000</v>
      </c>
      <c r="E21" s="23">
        <v>600000</v>
      </c>
    </row>
    <row r="22" spans="1:5" ht="12.95" customHeight="1" x14ac:dyDescent="0.25">
      <c r="A22" s="10" t="s">
        <v>17</v>
      </c>
      <c r="B22" s="11"/>
      <c r="C22" s="24">
        <v>489122</v>
      </c>
      <c r="D22" s="24">
        <f>D19-D20+D21</f>
        <v>1184046.75</v>
      </c>
      <c r="E22" s="24">
        <f>SUM(E19,E21-E20)</f>
        <v>1184047</v>
      </c>
    </row>
    <row r="23" spans="1:5" ht="12" customHeight="1" x14ac:dyDescent="0.25">
      <c r="A23" s="10"/>
      <c r="B23" s="11"/>
      <c r="C23" s="22"/>
      <c r="D23" s="25"/>
      <c r="E23" s="26"/>
    </row>
    <row r="24" spans="1:5" x14ac:dyDescent="0.25">
      <c r="A24" s="27" t="s">
        <v>18</v>
      </c>
      <c r="B24" s="28"/>
      <c r="C24" s="29">
        <v>940290</v>
      </c>
      <c r="D24" s="30">
        <f t="shared" ref="D24:E24" si="2">SUM(D16,D22)</f>
        <v>1662830.75</v>
      </c>
      <c r="E24" s="30">
        <f t="shared" si="2"/>
        <v>1785637</v>
      </c>
    </row>
    <row r="25" spans="1:5" ht="12" customHeight="1" x14ac:dyDescent="0.25">
      <c r="A25" s="16"/>
      <c r="B25" s="11"/>
      <c r="C25" s="31"/>
      <c r="D25" s="32"/>
      <c r="E25" s="32"/>
    </row>
    <row r="26" spans="1:5" x14ac:dyDescent="0.25">
      <c r="A26" s="7" t="s">
        <v>19</v>
      </c>
      <c r="B26" s="8"/>
      <c r="C26" s="33"/>
      <c r="D26" s="34"/>
      <c r="E26" s="35"/>
    </row>
    <row r="27" spans="1:5" ht="12" customHeight="1" x14ac:dyDescent="0.25">
      <c r="A27" s="36" t="s">
        <v>20</v>
      </c>
      <c r="B27" s="11"/>
      <c r="C27" s="17">
        <v>150000</v>
      </c>
      <c r="D27" s="17">
        <v>70000</v>
      </c>
      <c r="E27" s="17">
        <v>70000</v>
      </c>
    </row>
    <row r="28" spans="1:5" ht="12" customHeight="1" x14ac:dyDescent="0.25">
      <c r="A28" s="36" t="s">
        <v>21</v>
      </c>
      <c r="B28" s="11"/>
      <c r="C28" s="15">
        <v>3400</v>
      </c>
      <c r="D28" s="23">
        <v>5000</v>
      </c>
      <c r="E28" s="23">
        <v>5000</v>
      </c>
    </row>
    <row r="29" spans="1:5" ht="12" customHeight="1" x14ac:dyDescent="0.25">
      <c r="A29" s="36" t="s">
        <v>22</v>
      </c>
      <c r="B29" s="11"/>
      <c r="C29" s="15"/>
      <c r="D29" s="15"/>
      <c r="E29" s="15"/>
    </row>
    <row r="30" spans="1:5" ht="12" customHeight="1" x14ac:dyDescent="0.25">
      <c r="A30" s="36" t="s">
        <v>23</v>
      </c>
      <c r="B30" s="11"/>
      <c r="C30" s="15">
        <v>2500</v>
      </c>
      <c r="D30" s="15">
        <v>2500</v>
      </c>
      <c r="E30" s="15">
        <v>2500</v>
      </c>
    </row>
    <row r="31" spans="1:5" ht="12" customHeight="1" x14ac:dyDescent="0.25">
      <c r="A31" s="36" t="s">
        <v>24</v>
      </c>
      <c r="B31" s="11"/>
      <c r="C31" s="15">
        <v>3500</v>
      </c>
      <c r="D31" s="15">
        <v>3500</v>
      </c>
      <c r="E31" s="15">
        <v>3500</v>
      </c>
    </row>
    <row r="32" spans="1:5" ht="12" customHeight="1" x14ac:dyDescent="0.25">
      <c r="A32" s="36" t="s">
        <v>25</v>
      </c>
      <c r="B32" s="11"/>
      <c r="C32" s="15">
        <v>2600</v>
      </c>
      <c r="D32" s="15">
        <v>3291</v>
      </c>
      <c r="E32" s="15">
        <v>3291</v>
      </c>
    </row>
    <row r="33" spans="1:5" ht="12" customHeight="1" x14ac:dyDescent="0.25">
      <c r="A33" s="36" t="s">
        <v>26</v>
      </c>
      <c r="B33" s="11"/>
      <c r="C33" s="15">
        <v>10000</v>
      </c>
      <c r="D33" s="15">
        <v>10000</v>
      </c>
      <c r="E33" s="15">
        <v>10000</v>
      </c>
    </row>
    <row r="34" spans="1:5" ht="12" customHeight="1" x14ac:dyDescent="0.25">
      <c r="A34" s="36" t="s">
        <v>27</v>
      </c>
      <c r="B34" s="11"/>
      <c r="C34" s="15"/>
      <c r="D34" s="15">
        <v>21505</v>
      </c>
      <c r="E34" s="15">
        <v>21505</v>
      </c>
    </row>
    <row r="35" spans="1:5" ht="12" customHeight="1" x14ac:dyDescent="0.25">
      <c r="A35" s="36" t="s">
        <v>28</v>
      </c>
      <c r="B35" s="11"/>
      <c r="C35" s="15"/>
      <c r="D35" s="15">
        <v>4985</v>
      </c>
      <c r="E35" s="15">
        <v>4985</v>
      </c>
    </row>
    <row r="36" spans="1:5" ht="12" customHeight="1" x14ac:dyDescent="0.25">
      <c r="A36" s="36" t="s">
        <v>49</v>
      </c>
      <c r="B36" s="11"/>
      <c r="C36" s="15">
        <v>5200</v>
      </c>
      <c r="D36" s="15">
        <v>3000</v>
      </c>
      <c r="E36" s="15">
        <v>3000</v>
      </c>
    </row>
    <row r="37" spans="1:5" ht="12" customHeight="1" x14ac:dyDescent="0.25">
      <c r="A37" s="36" t="s">
        <v>29</v>
      </c>
      <c r="B37" s="11"/>
      <c r="C37" s="15">
        <v>1000</v>
      </c>
      <c r="D37" s="15"/>
      <c r="E37" s="15"/>
    </row>
    <row r="38" spans="1:5" ht="12" customHeight="1" x14ac:dyDescent="0.25">
      <c r="A38" s="36" t="s">
        <v>30</v>
      </c>
      <c r="B38" s="11"/>
      <c r="C38" s="15">
        <v>250</v>
      </c>
      <c r="D38" s="15">
        <v>250</v>
      </c>
      <c r="E38" s="15">
        <v>250</v>
      </c>
    </row>
    <row r="39" spans="1:5" ht="12" customHeight="1" x14ac:dyDescent="0.25">
      <c r="A39" s="36" t="s">
        <v>31</v>
      </c>
      <c r="B39" s="11"/>
      <c r="C39" s="15">
        <v>100000</v>
      </c>
      <c r="D39" s="15">
        <v>700000</v>
      </c>
      <c r="E39" s="15">
        <v>700000</v>
      </c>
    </row>
    <row r="40" spans="1:5" ht="12" customHeight="1" x14ac:dyDescent="0.25">
      <c r="A40" s="36" t="s">
        <v>32</v>
      </c>
      <c r="B40" s="11"/>
      <c r="C40" s="15">
        <v>339827</v>
      </c>
      <c r="D40" s="15">
        <v>346623</v>
      </c>
      <c r="E40" s="15">
        <v>346623</v>
      </c>
    </row>
    <row r="41" spans="1:5" ht="12" customHeight="1" x14ac:dyDescent="0.25">
      <c r="A41" s="10"/>
      <c r="B41" s="11"/>
      <c r="C41" s="22"/>
      <c r="D41" s="21"/>
      <c r="E41" s="21"/>
    </row>
    <row r="42" spans="1:5" x14ac:dyDescent="0.25">
      <c r="A42" s="10" t="s">
        <v>33</v>
      </c>
      <c r="B42" s="11"/>
      <c r="C42" s="13">
        <f>SUM(C27:C41)</f>
        <v>618277</v>
      </c>
      <c r="D42" s="13">
        <f>SUM(D27:D41)</f>
        <v>1170654</v>
      </c>
      <c r="E42" s="13">
        <f>SUM(E27:E41)</f>
        <v>1170654</v>
      </c>
    </row>
    <row r="43" spans="1:5" ht="12" customHeight="1" x14ac:dyDescent="0.25">
      <c r="A43" s="10"/>
      <c r="B43" s="11"/>
      <c r="C43" s="14"/>
      <c r="D43" s="15"/>
      <c r="E43" s="14"/>
    </row>
    <row r="44" spans="1:5" x14ac:dyDescent="0.25">
      <c r="A44" s="10" t="s">
        <v>34</v>
      </c>
      <c r="B44" s="11"/>
      <c r="C44" s="14"/>
      <c r="D44" s="15"/>
      <c r="E44" s="14"/>
    </row>
    <row r="45" spans="1:5" x14ac:dyDescent="0.25">
      <c r="A45" s="10" t="s">
        <v>35</v>
      </c>
      <c r="B45" s="11"/>
      <c r="C45" s="37"/>
      <c r="D45" s="12"/>
      <c r="E45" s="12"/>
    </row>
    <row r="46" spans="1:5" x14ac:dyDescent="0.25">
      <c r="A46" s="10" t="s">
        <v>36</v>
      </c>
      <c r="B46" s="11"/>
      <c r="C46" s="13">
        <f t="shared" ref="C46:E46" si="3">C45</f>
        <v>0</v>
      </c>
      <c r="D46" s="13">
        <f t="shared" si="3"/>
        <v>0</v>
      </c>
      <c r="E46" s="13">
        <f t="shared" si="3"/>
        <v>0</v>
      </c>
    </row>
    <row r="47" spans="1:5" ht="12" customHeight="1" x14ac:dyDescent="0.25">
      <c r="A47" s="10"/>
      <c r="B47" s="11"/>
      <c r="C47" s="22"/>
      <c r="D47" s="25"/>
      <c r="E47" s="26"/>
    </row>
    <row r="48" spans="1:5" x14ac:dyDescent="0.25">
      <c r="A48" s="27" t="s">
        <v>37</v>
      </c>
      <c r="B48" s="38"/>
      <c r="C48" s="39">
        <f>C42+C46</f>
        <v>618277</v>
      </c>
      <c r="D48" s="39">
        <f t="shared" ref="D48:E48" si="4">D42+D46</f>
        <v>1170654</v>
      </c>
      <c r="E48" s="39">
        <f t="shared" si="4"/>
        <v>1170654</v>
      </c>
    </row>
    <row r="49" spans="1:5" ht="12" customHeight="1" x14ac:dyDescent="0.25">
      <c r="A49" s="16"/>
      <c r="B49" s="16"/>
      <c r="C49" s="40"/>
      <c r="D49" s="41"/>
      <c r="E49" s="41"/>
    </row>
    <row r="50" spans="1:5" ht="15.75" thickBot="1" x14ac:dyDescent="0.3">
      <c r="A50" s="42" t="s">
        <v>38</v>
      </c>
      <c r="B50" s="16"/>
      <c r="C50" s="43">
        <f>C24-C48</f>
        <v>322013</v>
      </c>
      <c r="D50" s="43">
        <f>D24-D48</f>
        <v>492176.75</v>
      </c>
      <c r="E50" s="43">
        <f>E24-E48</f>
        <v>614983</v>
      </c>
    </row>
    <row r="51" spans="1:5" ht="12" customHeight="1" thickTop="1" x14ac:dyDescent="0.25">
      <c r="A51" s="16"/>
      <c r="B51" s="16"/>
      <c r="C51" s="32"/>
      <c r="D51" s="32"/>
      <c r="E51" s="32"/>
    </row>
    <row r="53" spans="1:5" x14ac:dyDescent="0.25">
      <c r="A53" s="44"/>
      <c r="B53" s="45" t="s">
        <v>39</v>
      </c>
      <c r="C53" s="46"/>
      <c r="D53" s="46"/>
      <c r="E53" s="46"/>
    </row>
  </sheetData>
  <mergeCells count="3">
    <mergeCell ref="A1:E1"/>
    <mergeCell ref="A2:E2"/>
    <mergeCell ref="A3:E3"/>
  </mergeCells>
  <printOptions horizontalCentered="1"/>
  <pageMargins left="0" right="0" top="0" bottom="0" header="0" footer="0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598F-9901-412A-A1B2-2FCDD1C514BB}">
  <dimension ref="A1:E34"/>
  <sheetViews>
    <sheetView workbookViewId="0">
      <selection activeCell="E21" sqref="E21"/>
    </sheetView>
  </sheetViews>
  <sheetFormatPr defaultColWidth="8.85546875" defaultRowHeight="15" x14ac:dyDescent="0.25"/>
  <cols>
    <col min="1" max="1" width="27.28515625" customWidth="1"/>
    <col min="2" max="2" width="14.42578125" customWidth="1"/>
    <col min="3" max="5" width="19.140625" customWidth="1"/>
  </cols>
  <sheetData>
    <row r="1" spans="1:5" ht="15.75" customHeight="1" x14ac:dyDescent="0.25">
      <c r="A1" s="58" t="s">
        <v>0</v>
      </c>
      <c r="B1" s="58"/>
      <c r="C1" s="59"/>
      <c r="D1" s="59"/>
      <c r="E1" s="59"/>
    </row>
    <row r="2" spans="1:5" x14ac:dyDescent="0.25">
      <c r="A2" s="60" t="s">
        <v>40</v>
      </c>
      <c r="B2" s="60"/>
      <c r="C2" s="61"/>
      <c r="D2" s="61"/>
      <c r="E2" s="61"/>
    </row>
    <row r="3" spans="1:5" x14ac:dyDescent="0.25">
      <c r="A3" s="60" t="s">
        <v>41</v>
      </c>
      <c r="B3" s="60"/>
      <c r="C3" s="61"/>
      <c r="D3" s="61"/>
      <c r="E3" s="61"/>
    </row>
    <row r="4" spans="1:5" x14ac:dyDescent="0.25">
      <c r="A4" s="2"/>
      <c r="B4" s="2"/>
      <c r="C4" s="3"/>
      <c r="D4" s="3"/>
      <c r="E4" s="3"/>
    </row>
    <row r="5" spans="1:5" ht="30" x14ac:dyDescent="0.25">
      <c r="C5" s="4" t="s">
        <v>3</v>
      </c>
      <c r="D5" s="5" t="s">
        <v>4</v>
      </c>
      <c r="E5" s="6" t="s">
        <v>5</v>
      </c>
    </row>
    <row r="6" spans="1:5" x14ac:dyDescent="0.25">
      <c r="A6" s="7" t="s">
        <v>6</v>
      </c>
      <c r="B6" s="47"/>
      <c r="C6" s="9"/>
      <c r="D6" s="9"/>
      <c r="E6" s="8"/>
    </row>
    <row r="7" spans="1:5" ht="12.95" customHeight="1" x14ac:dyDescent="0.25">
      <c r="A7" s="10" t="s">
        <v>7</v>
      </c>
      <c r="B7" s="11"/>
      <c r="C7" s="48">
        <v>2500</v>
      </c>
      <c r="D7" s="49">
        <v>2500</v>
      </c>
      <c r="E7" s="48">
        <v>2500</v>
      </c>
    </row>
    <row r="8" spans="1:5" ht="12.95" customHeight="1" x14ac:dyDescent="0.25">
      <c r="A8" s="10" t="s">
        <v>8</v>
      </c>
      <c r="B8" s="11"/>
      <c r="C8" s="13">
        <f>SUM(C7:C7)</f>
        <v>2500</v>
      </c>
      <c r="D8" s="13">
        <f t="shared" ref="D8:E8" si="0">SUM(D7:D7)</f>
        <v>2500</v>
      </c>
      <c r="E8" s="13">
        <f t="shared" si="0"/>
        <v>2500</v>
      </c>
    </row>
    <row r="9" spans="1:5" ht="12.95" customHeight="1" x14ac:dyDescent="0.25">
      <c r="A9" s="10"/>
      <c r="B9" s="11"/>
      <c r="C9" s="14"/>
      <c r="D9" s="14"/>
      <c r="E9" s="14"/>
    </row>
    <row r="10" spans="1:5" ht="12.95" customHeight="1" x14ac:dyDescent="0.25">
      <c r="A10" s="10" t="s">
        <v>13</v>
      </c>
      <c r="B10" s="11"/>
      <c r="C10" s="13">
        <f t="shared" ref="C10:E10" si="1">C8</f>
        <v>2500</v>
      </c>
      <c r="D10" s="13">
        <f t="shared" si="1"/>
        <v>2500</v>
      </c>
      <c r="E10" s="13">
        <f t="shared" si="1"/>
        <v>2500</v>
      </c>
    </row>
    <row r="11" spans="1:5" ht="12.95" customHeight="1" x14ac:dyDescent="0.25">
      <c r="A11" s="10"/>
      <c r="B11" s="11"/>
      <c r="C11" s="14"/>
      <c r="D11" s="50"/>
      <c r="E11" s="14"/>
    </row>
    <row r="12" spans="1:5" ht="12.95" customHeight="1" x14ac:dyDescent="0.25">
      <c r="A12" s="10" t="s">
        <v>14</v>
      </c>
      <c r="B12" s="11"/>
      <c r="C12" s="14"/>
      <c r="D12" s="50"/>
      <c r="E12" s="14"/>
    </row>
    <row r="13" spans="1:5" ht="12.95" customHeight="1" x14ac:dyDescent="0.25">
      <c r="A13" s="10" t="s">
        <v>42</v>
      </c>
      <c r="B13" s="11"/>
      <c r="C13" s="13"/>
      <c r="D13" s="51"/>
      <c r="E13" s="17"/>
    </row>
    <row r="14" spans="1:5" ht="12.95" customHeight="1" x14ac:dyDescent="0.25">
      <c r="A14" s="10" t="s">
        <v>15</v>
      </c>
      <c r="B14" s="11"/>
      <c r="C14" s="23">
        <v>876988</v>
      </c>
      <c r="D14" s="15">
        <v>911255.06</v>
      </c>
      <c r="E14" s="23">
        <v>911255</v>
      </c>
    </row>
    <row r="15" spans="1:5" ht="12.95" customHeight="1" x14ac:dyDescent="0.25">
      <c r="A15" s="10" t="s">
        <v>17</v>
      </c>
      <c r="B15" s="11"/>
      <c r="C15" s="24">
        <f t="shared" ref="C15:E15" si="2">C13+C14</f>
        <v>876988</v>
      </c>
      <c r="D15" s="24">
        <f t="shared" si="2"/>
        <v>911255.06</v>
      </c>
      <c r="E15" s="24">
        <f t="shared" si="2"/>
        <v>911255</v>
      </c>
    </row>
    <row r="16" spans="1:5" ht="12" customHeight="1" x14ac:dyDescent="0.25">
      <c r="A16" s="10"/>
      <c r="B16" s="16"/>
      <c r="C16" s="21"/>
      <c r="D16" s="25"/>
      <c r="E16" s="26"/>
    </row>
    <row r="17" spans="1:5" x14ac:dyDescent="0.25">
      <c r="A17" s="27" t="s">
        <v>18</v>
      </c>
      <c r="B17" s="38"/>
      <c r="C17" s="30">
        <f>SUM(C10,C15)</f>
        <v>879488</v>
      </c>
      <c r="D17" s="30">
        <f>SUM(D10,D15)</f>
        <v>913755.06</v>
      </c>
      <c r="E17" s="30">
        <f>SUM(E10,E15)</f>
        <v>913755</v>
      </c>
    </row>
    <row r="18" spans="1:5" ht="12" customHeight="1" x14ac:dyDescent="0.25">
      <c r="A18" s="16"/>
      <c r="B18" s="16"/>
      <c r="C18" s="31"/>
      <c r="D18" s="32"/>
      <c r="E18" s="32"/>
    </row>
    <row r="19" spans="1:5" x14ac:dyDescent="0.25">
      <c r="A19" s="7" t="s">
        <v>43</v>
      </c>
      <c r="B19" s="47"/>
      <c r="C19" s="52"/>
      <c r="D19" s="34"/>
      <c r="E19" s="35"/>
    </row>
    <row r="20" spans="1:5" ht="12" customHeight="1" x14ac:dyDescent="0.25">
      <c r="A20" s="10" t="s">
        <v>44</v>
      </c>
      <c r="B20" s="16"/>
      <c r="C20" s="21">
        <v>100000</v>
      </c>
      <c r="D20" s="49">
        <v>617110.9</v>
      </c>
      <c r="E20" s="48">
        <v>617111</v>
      </c>
    </row>
    <row r="21" spans="1:5" x14ac:dyDescent="0.25">
      <c r="A21" s="10" t="s">
        <v>45</v>
      </c>
      <c r="B21" s="16"/>
      <c r="C21" s="53">
        <f>SUM(C20:C20)</f>
        <v>100000</v>
      </c>
      <c r="D21" s="53">
        <f>SUM(D20:D20)</f>
        <v>617110.9</v>
      </c>
      <c r="E21" s="53">
        <f>SUM(E20:E20)</f>
        <v>617111</v>
      </c>
    </row>
    <row r="22" spans="1:5" ht="12" customHeight="1" x14ac:dyDescent="0.25">
      <c r="A22" s="10"/>
      <c r="B22" s="16"/>
      <c r="C22" s="21"/>
      <c r="D22" s="25"/>
      <c r="E22" s="26"/>
    </row>
    <row r="23" spans="1:5" x14ac:dyDescent="0.25">
      <c r="A23" s="27" t="s">
        <v>37</v>
      </c>
      <c r="B23" s="38"/>
      <c r="C23" s="39">
        <f>C21</f>
        <v>100000</v>
      </c>
      <c r="D23" s="39">
        <f t="shared" ref="D23:E23" si="3">D21</f>
        <v>617110.9</v>
      </c>
      <c r="E23" s="54">
        <f t="shared" si="3"/>
        <v>617111</v>
      </c>
    </row>
    <row r="24" spans="1:5" ht="12" customHeight="1" x14ac:dyDescent="0.25">
      <c r="A24" s="16"/>
      <c r="B24" s="16"/>
      <c r="C24" s="40"/>
      <c r="D24" s="41"/>
      <c r="E24" s="41"/>
    </row>
    <row r="25" spans="1:5" ht="15.75" thickBot="1" x14ac:dyDescent="0.3">
      <c r="A25" s="42" t="s">
        <v>38</v>
      </c>
      <c r="B25" s="16"/>
      <c r="C25" s="43">
        <f>C17-C23</f>
        <v>779488</v>
      </c>
      <c r="D25" s="43">
        <f>D17-D23</f>
        <v>296644.16000000003</v>
      </c>
      <c r="E25" s="43">
        <f>E17-E23</f>
        <v>296644</v>
      </c>
    </row>
    <row r="26" spans="1:5" ht="12" customHeight="1" thickTop="1" x14ac:dyDescent="0.25">
      <c r="A26" s="16"/>
      <c r="B26" s="16"/>
      <c r="C26" s="32"/>
      <c r="D26" s="32"/>
      <c r="E26" s="32"/>
    </row>
    <row r="28" spans="1:5" ht="12" customHeight="1" x14ac:dyDescent="0.25">
      <c r="A28" s="55" t="s">
        <v>46</v>
      </c>
      <c r="B28" s="56" t="s">
        <v>47</v>
      </c>
      <c r="C28" s="57"/>
      <c r="D28" s="57"/>
      <c r="E28" s="57"/>
    </row>
    <row r="30" spans="1:5" x14ac:dyDescent="0.25">
      <c r="B30" s="56"/>
      <c r="C30" s="46"/>
      <c r="D30" s="46"/>
      <c r="E30" s="46"/>
    </row>
    <row r="34" spans="1:5" x14ac:dyDescent="0.25">
      <c r="A34" s="44"/>
      <c r="B34" s="45" t="s">
        <v>39</v>
      </c>
      <c r="C34" s="46"/>
      <c r="D34" s="46"/>
      <c r="E34" s="46"/>
    </row>
  </sheetData>
  <mergeCells count="3">
    <mergeCell ref="A1:E1"/>
    <mergeCell ref="A2:E2"/>
    <mergeCell ref="A3:E3"/>
  </mergeCells>
  <printOptions horizontalCentered="1"/>
  <pageMargins left="0" right="0" top="0.2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WFSA 7220</vt:lpstr>
      <vt:lpstr>7230</vt:lpstr>
      <vt:lpstr>'7230'!Print_Area</vt:lpstr>
      <vt:lpstr>'WFSA 7220'!Print_Area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Helmstetler</dc:creator>
  <cp:lastModifiedBy>Thomas Moran</cp:lastModifiedBy>
  <dcterms:created xsi:type="dcterms:W3CDTF">2024-09-09T22:23:02Z</dcterms:created>
  <dcterms:modified xsi:type="dcterms:W3CDTF">2024-10-28T17:56:02Z</dcterms:modified>
</cp:coreProperties>
</file>